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120" windowWidth="7575" windowHeight="8715" tabRatio="803"/>
  </bookViews>
  <sheets>
    <sheet name="PRESUPUESTO" sheetId="40" r:id="rId1"/>
  </sheets>
  <definedNames>
    <definedName name="_xlnm.Print_Titles" localSheetId="0">PRESUPUESTO!$1:$10</definedName>
  </definedNames>
  <calcPr calcId="124519"/>
</workbook>
</file>

<file path=xl/calcChain.xml><?xml version="1.0" encoding="utf-8"?>
<calcChain xmlns="http://schemas.openxmlformats.org/spreadsheetml/2006/main">
  <c r="F85" i="40"/>
  <c r="F86"/>
  <c r="F87"/>
  <c r="F88"/>
  <c r="F89"/>
  <c r="F90"/>
  <c r="F91"/>
  <c r="F92"/>
  <c r="F97" s="1"/>
  <c r="F93"/>
  <c r="F94"/>
  <c r="F95"/>
  <c r="F96"/>
  <c r="F79"/>
  <c r="F80"/>
  <c r="F81"/>
  <c r="F82"/>
  <c r="F69"/>
  <c r="F70"/>
  <c r="F71"/>
  <c r="F72"/>
  <c r="F73"/>
  <c r="F75"/>
  <c r="F76"/>
  <c r="F77"/>
  <c r="F65"/>
  <c r="F66"/>
  <c r="F62"/>
  <c r="F63"/>
  <c r="F58"/>
  <c r="F59"/>
  <c r="F60" s="1"/>
  <c r="F47"/>
  <c r="F48"/>
  <c r="F49"/>
  <c r="F50"/>
  <c r="F51"/>
  <c r="F52"/>
  <c r="F53"/>
  <c r="F54"/>
  <c r="F55"/>
  <c r="F56"/>
  <c r="F33"/>
  <c r="F34"/>
  <c r="F45" s="1"/>
  <c r="F35"/>
  <c r="F36"/>
  <c r="F37"/>
  <c r="F38"/>
  <c r="F39"/>
  <c r="F40"/>
  <c r="F41"/>
  <c r="F42"/>
  <c r="F43"/>
  <c r="F44"/>
  <c r="F30"/>
  <c r="F31" s="1"/>
  <c r="F26"/>
  <c r="F27"/>
  <c r="F28"/>
  <c r="F19"/>
  <c r="F20"/>
  <c r="F21"/>
  <c r="F22"/>
  <c r="F23"/>
  <c r="F24" s="1"/>
  <c r="F15"/>
  <c r="F17" s="1"/>
  <c r="F16"/>
  <c r="F12"/>
  <c r="F13"/>
  <c r="B34"/>
  <c r="A34"/>
  <c r="A35"/>
  <c r="A36" s="1"/>
  <c r="A37" s="1"/>
  <c r="A38" s="1"/>
  <c r="A39" s="1"/>
  <c r="A40" s="1"/>
  <c r="A41" s="1"/>
  <c r="A42" s="1"/>
  <c r="A43" s="1"/>
  <c r="F83" l="1"/>
  <c r="F98" s="1"/>
  <c r="F101" l="1"/>
  <c r="F99"/>
  <c r="F100" s="1"/>
  <c r="F102" l="1"/>
</calcChain>
</file>

<file path=xl/sharedStrings.xml><?xml version="1.0" encoding="utf-8"?>
<sst xmlns="http://schemas.openxmlformats.org/spreadsheetml/2006/main" count="169" uniqueCount="105">
  <si>
    <t>CANT</t>
  </si>
  <si>
    <t>VALOR TOTAL</t>
  </si>
  <si>
    <t>ACTIVIDAD</t>
  </si>
  <si>
    <t>UND</t>
  </si>
  <si>
    <t>VALOR UNITARIO</t>
  </si>
  <si>
    <t>ML</t>
  </si>
  <si>
    <t>M2</t>
  </si>
  <si>
    <t>ITEM</t>
  </si>
  <si>
    <t>PRELIMINARES</t>
  </si>
  <si>
    <t>LOCALIZACION Y REPLANTEO</t>
  </si>
  <si>
    <t>SUBTOTAL</t>
  </si>
  <si>
    <t>ESTRUCTURAS</t>
  </si>
  <si>
    <t>SUMINISTRO CORTE FLEJADO Y AMARRE DE HIERRO DE 60.000 PSI</t>
  </si>
  <si>
    <t>MUROS Y REPELLOS</t>
  </si>
  <si>
    <t>INSTALACIONES HIDRAULICAS Y SANITARIAS</t>
  </si>
  <si>
    <t>PUNTO HIDRAULICO 1/2" PVC, INCLUYE ACCESORIOS</t>
  </si>
  <si>
    <t>PUNTO SANITARIO DE 2" PVC INCLUYE ACCESORIOS PVC</t>
  </si>
  <si>
    <t>PUNTO SANITARIO DE 4" PVC INCLUYE ACCESORIOS PVC</t>
  </si>
  <si>
    <t>INSTALACIONES ELECTRICAS</t>
  </si>
  <si>
    <t>VARIOS</t>
  </si>
  <si>
    <t>ASEO GENERAL</t>
  </si>
  <si>
    <t>COSTO DIRECTO + COSTO INDIRECTO</t>
  </si>
  <si>
    <t>IVA 16% SOBRE LA UTILIDAD 5%</t>
  </si>
  <si>
    <t>COSTO TOTAL</t>
  </si>
  <si>
    <t>KG</t>
  </si>
  <si>
    <t>SUM -INST. TUBERIA PVC DIAM 2" SANITARIA, TP</t>
  </si>
  <si>
    <t>SUM -INST. TUBERIA PVC DIAM 3"  VENTILACION</t>
  </si>
  <si>
    <t>SUMINISTRO E INSTALACION LLAVE DE PASO DE 1/2" METALICA RED WHITE INCLUYE ACCESORIOS PVC</t>
  </si>
  <si>
    <t>Mt2</t>
  </si>
  <si>
    <t>AIU (25%)</t>
  </si>
  <si>
    <t>ANCLAJES NO ESTRUCTURALES CON H° 1/4" INCL.  ADHES. EPOXICO</t>
  </si>
  <si>
    <t>SUMNISTRO E INSTALCION DE PUNTOS BIOMETRICOS</t>
  </si>
  <si>
    <t>CUBIERTA</t>
  </si>
  <si>
    <t>SUMINISTRO E INSTALACION DE TEJA METALICA TERMOACUSTICA TIPO SANDUCH DE 6 CMS</t>
  </si>
  <si>
    <t>MUEBLE EN MADERA</t>
  </si>
  <si>
    <t xml:space="preserve">ESTUCO </t>
  </si>
  <si>
    <t>PINTURA</t>
  </si>
  <si>
    <t>CARPINTERIA METALICA</t>
  </si>
  <si>
    <t>PISOS Y ENCHAPES</t>
  </si>
  <si>
    <t>SUMINISTRO Y APLICACIÓN DE ESTUCO  PLASTICO</t>
  </si>
  <si>
    <t>PROFESIONAL UNIVERSITARIO</t>
  </si>
  <si>
    <t>PLANTA FISICA</t>
  </si>
  <si>
    <t>ING. REINEL MOSQUERA FERNANDEZ</t>
  </si>
  <si>
    <t>SUMINISTRO E INSTALACION DE ENCHAPE EN CERAMICA 20*30 CM PARA PISO, INCUYE AFINADO</t>
  </si>
  <si>
    <t>SUMINISTRO E INSTALACION DE ENCHAPE EN CERAMICA 20*30 CM PARA PARED</t>
  </si>
  <si>
    <t>ANDEN EN CONCRETO ESTAMPADO 12 CMS CON REFURZO MALLA 084</t>
  </si>
  <si>
    <t>CONSTRUCCION DE REPELLO DE MUROS MORTERO 1:3</t>
  </si>
  <si>
    <t>SUMINISTRO E INSTALACION PISO EN BALDOSA DE GRANO PULIDO, TIPO ALFA 30*30, INCLUYE DESTRONQUE, PULIDA Y BRILLADO</t>
  </si>
  <si>
    <t>SUMINISTROE INSTALCION DE ACOMETIDA</t>
  </si>
  <si>
    <t>SUMINISTRO E INSTALACION DE TABLERO DE BREAKER, 24CIRCUITOS CON TOTALIZADOR</t>
  </si>
  <si>
    <t>M3</t>
  </si>
  <si>
    <t>EXCAVACION EN MATERIAL  COMUN, INCLUYE RETIRO</t>
  </si>
  <si>
    <t>COMPACTACION DE SUBRASANTE</t>
  </si>
  <si>
    <t>CONSTRUCCION DE SARDINELES EN CONCRETO 300 PSI 40*15*20 cm</t>
  </si>
  <si>
    <t>CONSTRUCCION DE SUMIDEROS EN CONCRETO DE 3000 PSI</t>
  </si>
  <si>
    <t>UN</t>
  </si>
  <si>
    <t>SUMINISTRO E INSTALACION DE FILTROS CON GRAVA, GEOTEXTIL Y TUBERIA  PVC 6"</t>
  </si>
  <si>
    <t>COSTO DIRECTO</t>
  </si>
  <si>
    <t>SUMINISTRO E INSTALCION EN TUBERIA D= 8" PVC SANITARIA</t>
  </si>
  <si>
    <t>SUMINISTRO, COLOCACION Y COMPATACION DE RELLENO MECANICO CON ROCA MUERTA</t>
  </si>
  <si>
    <t>CONSTRUCCION DE  BROCALES EN CONCRETO DE 3000 PSI</t>
  </si>
  <si>
    <t>SUMINISTRO Y  APLICACIÓN DE PINTURA EN VINILO 3 MANOS</t>
  </si>
  <si>
    <t>CONSTRUCCION DE CIELO FALSO EN SUPERBOARD, 6 MM,  INSTALADO SOBRE PERFILERIA ROLADA CALIBRE 26, cada 40 cm, CON TRATAMIENTO DE JUNTAS MEDIANTE LA UTILIZACION DE MASILLA ETERCOAT COMO SELLADOR Y CINTA MALLA,  APLICACION DE ETERGLAS.  INCLUYE ESTUCO Y PINTURAVINILO TIPO I A TRES (3) MANOS, CON APERTURA DE HUECOS PARA LAMPARAS Y EL CIELO FALSO SUSPENDIDO CON ALAMBRA GALVANIZADO CALIBRE 14, SEGUN ESPECIFICACIONES DEL PROVEEDOR.</t>
  </si>
  <si>
    <t>ANDEN EN CONCRETO 3000 PSI E= 10 CM, CON ADECUACION DE TERRENO INC TIERRA AMARILLA Y REFUERZO M-084</t>
  </si>
  <si>
    <t>SALIDA TOMA DOBLE CON POLO A TIERRA 120 VOLTIOS  INCLUYE TUBO PVC ONDUIT D=1/2"(3/4" donde se necesite), TOMA LEVITON, CAJA  2*4"</t>
  </si>
  <si>
    <t>SALIDA TOMA DOBLE HOSPITALARIO CON POLO A TIERRA 120 VOLTIOS  INCLUYE TUBO PVC ONDUIT D=1/2"(3/4" donde se necesite),  CAJA  2*4"</t>
  </si>
  <si>
    <t>SALIDA PARA PUNTO DE VOZ Y DATOS BIOMETRICO EN TUBERIA 3/4" CABLE  CAT 6A</t>
  </si>
  <si>
    <t>SALIDA ALUMBRADO A 120 VOLTIOS EN TUBERIA PVC CON  ACESORIO, CONDUCTORES No. 12 AWG THHN THWN/CU centelsa, linea a tierra, CAJAS GALVANIZADAS 4*4 DESDE  BANDEJA  PORTA CABLE HASTA CABLE   INCLUYE INTERRUPTOR , LAMPARA FLUORESCENTE DE INCRUSTAR SIN ACRILICO  ILTEC 2*32</t>
  </si>
  <si>
    <t xml:space="preserve"> VENTANA EN ALUMINIO T-77 1.2*1,2,VIDRIO 5 MM,  CON PELICULA OPALIZADO</t>
  </si>
  <si>
    <t xml:space="preserve"> VENTANA EN ALUMINIO T-77 0,5*1,6,VIDRIO 5 MM,  CON PELICULA OPALIZADO</t>
  </si>
  <si>
    <t>120*120 EN ALUMINIO T-77 TIPO PERSINA</t>
  </si>
  <si>
    <t xml:space="preserve">80*60 EN ALUMINIO T-77 </t>
  </si>
  <si>
    <t xml:space="preserve"> VENTANA EN ALUMINIO T-77 0,6*0,6,VIDRIO 5 MM,  CON PELICULA OPALIZADO FIJA</t>
  </si>
  <si>
    <t>SUMINISTRO E INSTALCION DE GUARDAESCOBA EN GRANO PULIDO RECTO  PULIDO Y BRILLADO DE 7 CMS DE ALTURA</t>
  </si>
  <si>
    <t>SUMINSITRO E INSTALACION DE CORREAS METALICAS, INC PINTURA</t>
  </si>
  <si>
    <t>SUMINISTRO E INSTALACION DE PUERTA  1,9*2,1M EN ALUMINIO DOS NAVES INCLUYE CERRADURA</t>
  </si>
  <si>
    <t>SUMINISTRO E INSTALACION  DE TABLERO DE BREAKERS DE 6 CIRCUITOS</t>
  </si>
  <si>
    <t>CONSTRUCCION DE SISTEMA DE MALLA A TIERRA</t>
  </si>
  <si>
    <t>VALOR OBRA FISIOTERAPIA</t>
  </si>
  <si>
    <t>SUMINISTRO E INSTALACION DE PUERTA  0,8*2,1M UNA NAVE EN ALUMINIO, INCLUYE  CERRADUR, MARCO</t>
  </si>
  <si>
    <t>SUMINISTRO E INSTALACION DE LAVAMANOSDE PEDESTAL  Ref.Verona  Color:  BONE, incluye llave automática para lavamanos Ref. 947120001, acople manguera lavamanos y sifón desague lavamanos Ref. 931430001</t>
  </si>
  <si>
    <t>SUMINISTRO E INSTALCIONDEBAJANTES EN PVC 4"</t>
  </si>
  <si>
    <t>SUMINSITRO E INSTALACION DE CANA METALICO, EN LAMINA GALVANIZADA,PINTADO Y CON SLODADURA DE ESTAÑO</t>
  </si>
  <si>
    <t>7.08</t>
  </si>
  <si>
    <t>SUMINISTRO E INSTALCION DE PISO EN MADERA CHANUL, INMUNIZADO Y PINTADO, SOBRE ESTRUCTURA DE CHANUL DE 30*30CM</t>
  </si>
  <si>
    <t xml:space="preserve"> MUROS CIELO RASO EN SISTEMA LIVIANO</t>
  </si>
  <si>
    <t>CONSTRUCCION DE MURO DOBLE CARA EN SUPERBOARD, 10 MM,  INSTALADO SOBRE PERFILERIA ROLADA CALIBRE 26, cada 60 cm, CON TRATAMIENTO DE JUNTAS MEDIANTE LA UTILIZACION DE MASILLA ETERCOAT COMO SELLADOR Y CINTA MALLA,  APLICACION DE ETERGLAS.  INCLUYE ESTUCO Y PINTURA VINILO TIPO I A TRES (3) MANOS,  SEGUN ESPECIFICACIONES DEL PROVEEDOR.</t>
  </si>
  <si>
    <t>7.01</t>
  </si>
  <si>
    <t>7.09</t>
  </si>
  <si>
    <t>12.02</t>
  </si>
  <si>
    <t>12.03</t>
  </si>
  <si>
    <t>SUMINISTRO E INSTALCION DE SANITARIO PARA DISCAPACITADOS COMPLETO Ref. Aquajet comfort height 026-40 Color: BONE  incluye acoples de manguera y accesorios</t>
  </si>
  <si>
    <t>SUMINISTRO E INSTALCION DE JUEGO DE INCRUSTACIONES</t>
  </si>
  <si>
    <t>CONSTRUCCION DE UN LABORATORIO DE FISIOTERAPIA PARA LA FACULTAD DE CIENCIAS DE LA SALUD ZONA ZE CUARTA ETAPA DE LA UNIVERSIDAD DEL CAUCA</t>
  </si>
  <si>
    <t>SUMINISTRO E INSTALACION DE SUBBASE GRANULAR E= 30 CM</t>
  </si>
  <si>
    <t>VIAS DE ACCESO PRIMERA ETAPA</t>
  </si>
  <si>
    <t>CONSTRUCCION DE RECAMRA TIPO B EN CONCRETO DE 300 PSI</t>
  </si>
  <si>
    <t>UNIVERSIDAD DEL CAUCA</t>
  </si>
  <si>
    <t>VICERRECTORIA ADMINISTRATIVA</t>
  </si>
  <si>
    <t>DIVISION ADMINISTRATIVA Y DE SERVICIOS</t>
  </si>
  <si>
    <t>AREA DE PLANTA FISICA</t>
  </si>
  <si>
    <t>ESPECIFICACION PARA :SUMINISTRO E INSTALACION DE VENTANAS FIJA Y PROYECYANTE, CON PINTURA BLANCA ELETROSTATICA</t>
  </si>
  <si>
    <t>ESPECIFICACION PARA: SUMINISTRO E INSTALACION DE PUERTA EN ALUMNINIO BLANCO  PINTURA  ELECTROSTATICA T 77  , INCLUYE MARCO U-57, CHAPA SCHLAGE</t>
  </si>
  <si>
    <t>VR. OBRA IV ETAPA FISIOTERAPIA + VIAS DE ACCESO PRIMERA ETAPA</t>
  </si>
  <si>
    <t>PRESUPUESTO OFICIAL</t>
  </si>
</sst>
</file>

<file path=xl/styles.xml><?xml version="1.0" encoding="utf-8"?>
<styleSheet xmlns="http://schemas.openxmlformats.org/spreadsheetml/2006/main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_(&quot;$&quot;\ * #,##0_);_(&quot;$&quot;\ * \(#,##0\);_(&quot;$&quot;\ * &quot;-&quot;??_);_(@_)"/>
    <numFmt numFmtId="166" formatCode="0.0"/>
    <numFmt numFmtId="167" formatCode="_(* #,##0.0_);_(* \(#,##0.0\);_(* &quot;-&quot;?_);_(@_)"/>
    <numFmt numFmtId="168" formatCode="&quot;$&quot;#,##0.00"/>
  </numFmts>
  <fonts count="12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sz val="10"/>
      <name val="Century Gothic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2" fillId="0" borderId="0"/>
    <xf numFmtId="0" fontId="5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3" fillId="2" borderId="0" xfId="0" applyFont="1" applyFill="1"/>
    <xf numFmtId="167" fontId="3" fillId="2" borderId="0" xfId="0" applyNumberFormat="1" applyFont="1" applyFill="1"/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4" fontId="9" fillId="0" borderId="3" xfId="7" applyNumberFormat="1" applyFont="1" applyFill="1" applyBorder="1" applyAlignment="1" applyProtection="1">
      <alignment vertical="center" wrapText="1"/>
      <protection locked="0"/>
    </xf>
    <xf numFmtId="4" fontId="9" fillId="0" borderId="4" xfId="6" applyNumberFormat="1" applyFont="1" applyFill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horizontal="center"/>
      <protection locked="0"/>
    </xf>
    <xf numFmtId="4" fontId="10" fillId="0" borderId="2" xfId="7" applyNumberFormat="1" applyFont="1" applyFill="1" applyBorder="1" applyAlignment="1" applyProtection="1">
      <alignment horizontal="justify" vertical="top"/>
      <protection locked="0"/>
    </xf>
    <xf numFmtId="3" fontId="10" fillId="0" borderId="2" xfId="2" applyNumberFormat="1" applyFont="1" applyFill="1" applyBorder="1" applyAlignment="1" applyProtection="1">
      <alignment horizontal="center" vertical="center"/>
      <protection locked="0"/>
    </xf>
    <xf numFmtId="4" fontId="10" fillId="0" borderId="2" xfId="7" applyNumberFormat="1" applyFont="1" applyFill="1" applyBorder="1" applyAlignment="1" applyProtection="1">
      <alignment vertical="center"/>
      <protection locked="0"/>
    </xf>
    <xf numFmtId="3" fontId="10" fillId="2" borderId="2" xfId="7" applyNumberFormat="1" applyFont="1" applyFill="1" applyBorder="1" applyAlignment="1" applyProtection="1">
      <alignment vertical="center"/>
      <protection locked="0"/>
    </xf>
    <xf numFmtId="4" fontId="9" fillId="0" borderId="2" xfId="7" applyNumberFormat="1" applyFont="1" applyFill="1" applyBorder="1" applyAlignment="1" applyProtection="1">
      <alignment horizontal="justify" vertical="top"/>
      <protection locked="0"/>
    </xf>
    <xf numFmtId="166" fontId="6" fillId="0" borderId="2" xfId="0" applyNumberFormat="1" applyFont="1" applyBorder="1" applyAlignment="1" applyProtection="1">
      <alignment horizontal="center"/>
      <protection locked="0"/>
    </xf>
    <xf numFmtId="3" fontId="10" fillId="0" borderId="2" xfId="2" applyNumberFormat="1" applyFont="1" applyFill="1" applyBorder="1" applyAlignment="1" applyProtection="1">
      <alignment horizontal="center"/>
      <protection locked="0"/>
    </xf>
    <xf numFmtId="4" fontId="10" fillId="0" borderId="2" xfId="0" applyNumberFormat="1" applyFont="1" applyFill="1" applyBorder="1" applyAlignment="1" applyProtection="1">
      <protection locked="0"/>
    </xf>
    <xf numFmtId="3" fontId="10" fillId="2" borderId="2" xfId="7" applyNumberFormat="1" applyFont="1" applyFill="1" applyBorder="1" applyAlignment="1" applyProtection="1">
      <protection locked="0"/>
    </xf>
    <xf numFmtId="3" fontId="10" fillId="2" borderId="2" xfId="0" applyNumberFormat="1" applyFont="1" applyFill="1" applyBorder="1" applyAlignment="1" applyProtection="1">
      <alignment vertical="center"/>
      <protection locked="0"/>
    </xf>
    <xf numFmtId="4" fontId="9" fillId="0" borderId="2" xfId="0" applyNumberFormat="1" applyFont="1" applyFill="1" applyBorder="1" applyAlignment="1" applyProtection="1">
      <alignment horizontal="justify"/>
      <protection locked="0"/>
    </xf>
    <xf numFmtId="4" fontId="9" fillId="0" borderId="2" xfId="7" applyNumberFormat="1" applyFont="1" applyFill="1" applyBorder="1" applyAlignment="1" applyProtection="1">
      <alignment horizontal="justify"/>
      <protection locked="0"/>
    </xf>
    <xf numFmtId="4" fontId="10" fillId="0" borderId="2" xfId="7" applyNumberFormat="1" applyFont="1" applyFill="1" applyBorder="1" applyAlignment="1" applyProtection="1">
      <protection locked="0"/>
    </xf>
    <xf numFmtId="43" fontId="10" fillId="0" borderId="2" xfId="7" applyNumberFormat="1" applyFont="1" applyFill="1" applyBorder="1" applyAlignment="1" applyProtection="1">
      <alignment vertical="center"/>
      <protection locked="0"/>
    </xf>
    <xf numFmtId="168" fontId="10" fillId="0" borderId="2" xfId="0" applyNumberFormat="1" applyFont="1" applyFill="1" applyBorder="1" applyAlignment="1">
      <alignment horizontal="right" vertical="center"/>
    </xf>
    <xf numFmtId="43" fontId="10" fillId="0" borderId="2" xfId="7" applyNumberFormat="1" applyFont="1" applyFill="1" applyBorder="1" applyAlignment="1" applyProtection="1">
      <protection locked="0"/>
    </xf>
    <xf numFmtId="2" fontId="8" fillId="0" borderId="2" xfId="0" applyNumberFormat="1" applyFont="1" applyBorder="1" applyAlignment="1" applyProtection="1">
      <alignment horizontal="center"/>
      <protection locked="0"/>
    </xf>
    <xf numFmtId="166" fontId="8" fillId="0" borderId="2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/>
    <xf numFmtId="3" fontId="10" fillId="0" borderId="2" xfId="7" applyNumberFormat="1" applyFont="1" applyFill="1" applyBorder="1" applyAlignment="1" applyProtection="1">
      <alignment vertical="center"/>
      <protection locked="0"/>
    </xf>
    <xf numFmtId="0" fontId="8" fillId="0" borderId="0" xfId="0" applyFont="1"/>
    <xf numFmtId="2" fontId="8" fillId="0" borderId="2" xfId="0" applyNumberFormat="1" applyFont="1" applyBorder="1"/>
    <xf numFmtId="3" fontId="6" fillId="0" borderId="2" xfId="0" applyNumberFormat="1" applyFont="1" applyBorder="1"/>
    <xf numFmtId="0" fontId="8" fillId="0" borderId="0" xfId="0" applyFont="1" applyBorder="1"/>
    <xf numFmtId="0" fontId="6" fillId="0" borderId="10" xfId="0" applyFont="1" applyBorder="1"/>
    <xf numFmtId="3" fontId="6" fillId="0" borderId="10" xfId="0" applyNumberFormat="1" applyFont="1" applyBorder="1"/>
    <xf numFmtId="164" fontId="10" fillId="0" borderId="2" xfId="0" applyNumberFormat="1" applyFont="1" applyFill="1" applyBorder="1" applyAlignment="1" applyProtection="1">
      <alignment horizontal="center" vertical="center"/>
      <protection locked="0"/>
    </xf>
    <xf numFmtId="3" fontId="10" fillId="0" borderId="2" xfId="0" applyNumberFormat="1" applyFont="1" applyFill="1" applyBorder="1" applyAlignment="1" applyProtection="1">
      <alignment horizontal="center" vertical="center"/>
      <protection locked="0"/>
    </xf>
    <xf numFmtId="165" fontId="9" fillId="0" borderId="2" xfId="3" applyNumberFormat="1" applyFont="1" applyFill="1" applyBorder="1" applyAlignment="1" applyProtection="1">
      <alignment vertical="center"/>
      <protection locked="0"/>
    </xf>
    <xf numFmtId="165" fontId="10" fillId="0" borderId="2" xfId="3" applyNumberFormat="1" applyFont="1" applyFill="1" applyBorder="1" applyAlignment="1" applyProtection="1">
      <alignment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3" fontId="9" fillId="0" borderId="2" xfId="0" applyNumberFormat="1" applyFont="1" applyFill="1" applyBorder="1" applyAlignment="1" applyProtection="1">
      <alignment horizontal="center" vertical="center"/>
      <protection locked="0"/>
    </xf>
    <xf numFmtId="3" fontId="10" fillId="0" borderId="2" xfId="0" applyNumberFormat="1" applyFont="1" applyFill="1" applyBorder="1" applyAlignment="1" applyProtection="1">
      <alignment vertical="center"/>
      <protection locked="0"/>
    </xf>
    <xf numFmtId="3" fontId="9" fillId="0" borderId="2" xfId="0" applyNumberFormat="1" applyFont="1" applyFill="1" applyBorder="1" applyAlignment="1" applyProtection="1">
      <alignment vertical="center"/>
      <protection locked="0"/>
    </xf>
    <xf numFmtId="3" fontId="10" fillId="0" borderId="2" xfId="0" applyNumberFormat="1" applyFont="1" applyFill="1" applyBorder="1" applyAlignment="1" applyProtection="1">
      <protection locked="0"/>
    </xf>
    <xf numFmtId="3" fontId="9" fillId="0" borderId="2" xfId="0" applyNumberFormat="1" applyFont="1" applyFill="1" applyBorder="1" applyAlignment="1" applyProtection="1">
      <protection locked="0"/>
    </xf>
    <xf numFmtId="0" fontId="10" fillId="0" borderId="2" xfId="0" applyNumberFormat="1" applyFont="1" applyFill="1" applyBorder="1" applyAlignment="1">
      <alignment horizontal="justify" vertical="center" wrapText="1"/>
    </xf>
    <xf numFmtId="0" fontId="9" fillId="0" borderId="2" xfId="0" applyNumberFormat="1" applyFont="1" applyFill="1" applyBorder="1" applyAlignment="1">
      <alignment horizontal="justify" vertical="center" wrapText="1"/>
    </xf>
    <xf numFmtId="0" fontId="9" fillId="0" borderId="2" xfId="0" applyFont="1" applyFill="1" applyBorder="1" applyAlignment="1" applyProtection="1">
      <alignment vertical="center"/>
      <protection locked="0"/>
    </xf>
    <xf numFmtId="9" fontId="9" fillId="0" borderId="2" xfId="9" applyFont="1" applyFill="1" applyBorder="1" applyAlignment="1" applyProtection="1">
      <alignment horizontal="center" vertical="center"/>
      <protection locked="0"/>
    </xf>
    <xf numFmtId="0" fontId="6" fillId="0" borderId="8" xfId="0" applyFont="1" applyBorder="1"/>
    <xf numFmtId="3" fontId="8" fillId="0" borderId="9" xfId="0" applyNumberFormat="1" applyFont="1" applyBorder="1"/>
    <xf numFmtId="0" fontId="8" fillId="0" borderId="8" xfId="0" applyFont="1" applyBorder="1"/>
    <xf numFmtId="0" fontId="8" fillId="0" borderId="9" xfId="0" applyFont="1" applyBorder="1"/>
    <xf numFmtId="0" fontId="6" fillId="0" borderId="0" xfId="0" applyFont="1" applyBorder="1"/>
    <xf numFmtId="167" fontId="8" fillId="0" borderId="0" xfId="0" applyNumberFormat="1" applyFont="1" applyBorder="1"/>
    <xf numFmtId="43" fontId="8" fillId="0" borderId="9" xfId="0" applyNumberFormat="1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6" fillId="0" borderId="8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2" xfId="0" quotePrefix="1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10">
    <cellStyle name="Millares 2" xfId="1"/>
    <cellStyle name="Millares 2 2" xfId="2"/>
    <cellStyle name="Moneda" xfId="3" builtinId="4"/>
    <cellStyle name="Normal" xfId="0" builtinId="0"/>
    <cellStyle name="Normal 14" xfId="4"/>
    <cellStyle name="Normal 2" xfId="5"/>
    <cellStyle name="Normal 3" xfId="6"/>
    <cellStyle name="Normal 3 2" xfId="7"/>
    <cellStyle name="Normal 4" xfId="8"/>
    <cellStyle name="Porcentual 2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1</xdr:col>
      <xdr:colOff>514350</xdr:colOff>
      <xdr:row>3</xdr:row>
      <xdr:rowOff>152400</xdr:rowOff>
    </xdr:to>
    <xdr:pic>
      <xdr:nvPicPr>
        <xdr:cNvPr id="1025" name="Picture 3" descr="Escudo Unicac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0"/>
          <a:ext cx="6858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topLeftCell="A22" zoomScale="88" zoomScaleSheetLayoutView="88" workbookViewId="0">
      <selection activeCell="D115" sqref="D115"/>
    </sheetView>
  </sheetViews>
  <sheetFormatPr baseColWidth="10" defaultRowHeight="15"/>
  <cols>
    <col min="1" max="1" width="6.83203125" style="34" customWidth="1"/>
    <col min="2" max="2" width="63.1640625" style="34" customWidth="1"/>
    <col min="3" max="3" width="6.6640625" style="34" bestFit="1" customWidth="1"/>
    <col min="4" max="4" width="12.6640625" style="34" customWidth="1"/>
    <col min="5" max="5" width="15.6640625" style="34" customWidth="1"/>
    <col min="6" max="6" width="27" style="34" customWidth="1"/>
    <col min="7" max="7" width="15.1640625" style="2" bestFit="1" customWidth="1"/>
    <col min="8" max="8" width="12" style="1"/>
    <col min="9" max="9" width="15.1640625" style="1" bestFit="1" customWidth="1"/>
    <col min="10" max="16384" width="12" style="1"/>
  </cols>
  <sheetData>
    <row r="1" spans="1:6" customFormat="1" ht="12.75">
      <c r="A1" s="81" t="s">
        <v>97</v>
      </c>
      <c r="B1" s="82"/>
      <c r="C1" s="82"/>
      <c r="D1" s="82"/>
      <c r="E1" s="82"/>
      <c r="F1" s="83"/>
    </row>
    <row r="2" spans="1:6" customFormat="1" ht="12.75">
      <c r="A2" s="84" t="s">
        <v>98</v>
      </c>
      <c r="B2" s="85"/>
      <c r="C2" s="85"/>
      <c r="D2" s="85"/>
      <c r="E2" s="85"/>
      <c r="F2" s="86"/>
    </row>
    <row r="3" spans="1:6" customFormat="1" ht="12.75">
      <c r="A3" s="84" t="s">
        <v>99</v>
      </c>
      <c r="B3" s="85"/>
      <c r="C3" s="85"/>
      <c r="D3" s="85"/>
      <c r="E3" s="85"/>
      <c r="F3" s="86"/>
    </row>
    <row r="4" spans="1:6" customFormat="1" ht="12.75">
      <c r="A4" s="84" t="s">
        <v>100</v>
      </c>
      <c r="B4" s="85"/>
      <c r="C4" s="85"/>
      <c r="D4" s="85"/>
      <c r="E4" s="85"/>
      <c r="F4" s="86"/>
    </row>
    <row r="5" spans="1:6">
      <c r="A5" s="64" t="s">
        <v>104</v>
      </c>
      <c r="B5" s="65"/>
      <c r="C5" s="65"/>
      <c r="D5" s="65"/>
      <c r="E5" s="65"/>
      <c r="F5" s="66"/>
    </row>
    <row r="6" spans="1:6" ht="13.5">
      <c r="A6" s="67" t="s">
        <v>93</v>
      </c>
      <c r="B6" s="68"/>
      <c r="C6" s="68"/>
      <c r="D6" s="68"/>
      <c r="E6" s="68"/>
      <c r="F6" s="69"/>
    </row>
    <row r="7" spans="1:6" ht="13.5">
      <c r="A7" s="70"/>
      <c r="B7" s="71"/>
      <c r="C7" s="71"/>
      <c r="D7" s="71"/>
      <c r="E7" s="71"/>
      <c r="F7" s="72"/>
    </row>
    <row r="8" spans="1:6" ht="13.5">
      <c r="A8" s="73"/>
      <c r="B8" s="74"/>
      <c r="C8" s="74"/>
      <c r="D8" s="74"/>
      <c r="E8" s="74"/>
      <c r="F8" s="75"/>
    </row>
    <row r="9" spans="1:6" ht="13.5">
      <c r="A9" s="76"/>
      <c r="B9" s="77"/>
      <c r="C9" s="77"/>
      <c r="D9" s="77"/>
      <c r="E9" s="77"/>
      <c r="F9" s="78"/>
    </row>
    <row r="10" spans="1:6" ht="30">
      <c r="A10" s="4" t="s">
        <v>7</v>
      </c>
      <c r="B10" s="5" t="s">
        <v>2</v>
      </c>
      <c r="C10" s="6" t="s">
        <v>3</v>
      </c>
      <c r="D10" s="5" t="s">
        <v>0</v>
      </c>
      <c r="E10" s="7" t="s">
        <v>4</v>
      </c>
      <c r="F10" s="8" t="s">
        <v>1</v>
      </c>
    </row>
    <row r="11" spans="1:6">
      <c r="A11" s="9">
        <v>1</v>
      </c>
      <c r="B11" s="50" t="s">
        <v>8</v>
      </c>
      <c r="C11" s="10"/>
      <c r="D11" s="10"/>
      <c r="E11" s="10"/>
      <c r="F11" s="11"/>
    </row>
    <row r="12" spans="1:6">
      <c r="A12" s="12">
        <v>1.01</v>
      </c>
      <c r="B12" s="50" t="s">
        <v>9</v>
      </c>
      <c r="C12" s="14" t="s">
        <v>6</v>
      </c>
      <c r="D12" s="15">
        <v>275</v>
      </c>
      <c r="E12" s="16">
        <v>1300</v>
      </c>
      <c r="F12" s="46">
        <f>ROUND(D12*E12,0)</f>
        <v>357500</v>
      </c>
    </row>
    <row r="13" spans="1:6">
      <c r="A13" s="12"/>
      <c r="B13" s="50" t="s">
        <v>10</v>
      </c>
      <c r="C13" s="14"/>
      <c r="D13" s="15"/>
      <c r="E13" s="16"/>
      <c r="F13" s="47">
        <f>SUM(F12)</f>
        <v>357500</v>
      </c>
    </row>
    <row r="14" spans="1:6">
      <c r="A14" s="18">
        <v>2</v>
      </c>
      <c r="B14" s="50" t="s">
        <v>11</v>
      </c>
      <c r="C14" s="14"/>
      <c r="D14" s="15"/>
      <c r="E14" s="16"/>
      <c r="F14" s="46"/>
    </row>
    <row r="15" spans="1:6" ht="28.5">
      <c r="A15" s="12">
        <v>2.0099999999999998</v>
      </c>
      <c r="B15" s="50" t="s">
        <v>45</v>
      </c>
      <c r="C15" s="14" t="s">
        <v>5</v>
      </c>
      <c r="D15" s="15">
        <v>300</v>
      </c>
      <c r="E15" s="16">
        <v>75000</v>
      </c>
      <c r="F15" s="46">
        <f>ROUND(D15*E15,0)</f>
        <v>22500000</v>
      </c>
    </row>
    <row r="16" spans="1:6" ht="28.5">
      <c r="A16" s="12">
        <v>2.04</v>
      </c>
      <c r="B16" s="50" t="s">
        <v>12</v>
      </c>
      <c r="C16" s="19" t="s">
        <v>24</v>
      </c>
      <c r="D16" s="20">
        <v>100</v>
      </c>
      <c r="E16" s="21">
        <v>3500</v>
      </c>
      <c r="F16" s="48">
        <f>ROUND(D16*E16,0)</f>
        <v>350000</v>
      </c>
    </row>
    <row r="17" spans="1:6">
      <c r="A17" s="12"/>
      <c r="B17" s="50" t="s">
        <v>10</v>
      </c>
      <c r="C17" s="14"/>
      <c r="D17" s="15"/>
      <c r="E17" s="16"/>
      <c r="F17" s="47">
        <f>SUM(F15:F16)</f>
        <v>22850000</v>
      </c>
    </row>
    <row r="18" spans="1:6">
      <c r="A18" s="9">
        <v>3</v>
      </c>
      <c r="B18" s="50" t="s">
        <v>38</v>
      </c>
      <c r="C18" s="14"/>
      <c r="D18" s="15"/>
      <c r="E18" s="16"/>
      <c r="F18" s="46"/>
    </row>
    <row r="19" spans="1:6" ht="28.5">
      <c r="A19" s="12">
        <v>3.01</v>
      </c>
      <c r="B19" s="50" t="s">
        <v>43</v>
      </c>
      <c r="C19" s="14" t="s">
        <v>6</v>
      </c>
      <c r="D19" s="15">
        <v>50</v>
      </c>
      <c r="E19" s="16">
        <v>57000</v>
      </c>
      <c r="F19" s="46">
        <f>+E19*D19</f>
        <v>2850000</v>
      </c>
    </row>
    <row r="20" spans="1:6" ht="28.5">
      <c r="A20" s="12">
        <v>3.02</v>
      </c>
      <c r="B20" s="50" t="s">
        <v>44</v>
      </c>
      <c r="C20" s="14" t="s">
        <v>6</v>
      </c>
      <c r="D20" s="15">
        <v>24</v>
      </c>
      <c r="E20" s="16">
        <v>37000</v>
      </c>
      <c r="F20" s="46">
        <f>+E20*D20</f>
        <v>888000</v>
      </c>
    </row>
    <row r="21" spans="1:6" ht="42.75">
      <c r="A21" s="12">
        <v>3.03</v>
      </c>
      <c r="B21" s="50" t="s">
        <v>47</v>
      </c>
      <c r="C21" s="14" t="s">
        <v>50</v>
      </c>
      <c r="D21" s="15">
        <v>285</v>
      </c>
      <c r="E21" s="22">
        <v>75000</v>
      </c>
      <c r="F21" s="46">
        <f>+E21*D21</f>
        <v>21375000</v>
      </c>
    </row>
    <row r="22" spans="1:6" ht="42.75">
      <c r="A22" s="12"/>
      <c r="B22" s="50" t="s">
        <v>73</v>
      </c>
      <c r="C22" s="14" t="s">
        <v>5</v>
      </c>
      <c r="D22" s="15">
        <v>200</v>
      </c>
      <c r="E22" s="22">
        <v>16000</v>
      </c>
      <c r="F22" s="46">
        <f>+E22*D22</f>
        <v>3200000</v>
      </c>
    </row>
    <row r="23" spans="1:6" ht="42.75">
      <c r="A23" s="12"/>
      <c r="B23" s="50" t="s">
        <v>84</v>
      </c>
      <c r="C23" s="14" t="s">
        <v>6</v>
      </c>
      <c r="D23" s="15">
        <v>12</v>
      </c>
      <c r="E23" s="22">
        <v>95000</v>
      </c>
      <c r="F23" s="46">
        <f>+E23*D23</f>
        <v>1140000</v>
      </c>
    </row>
    <row r="24" spans="1:6">
      <c r="A24" s="12"/>
      <c r="B24" s="17" t="s">
        <v>10</v>
      </c>
      <c r="C24" s="14"/>
      <c r="D24" s="15"/>
      <c r="E24" s="22"/>
      <c r="F24" s="47">
        <f>SUM(F19:F23)</f>
        <v>29453000</v>
      </c>
    </row>
    <row r="25" spans="1:6">
      <c r="A25" s="12">
        <v>4</v>
      </c>
      <c r="B25" s="23" t="s">
        <v>85</v>
      </c>
      <c r="C25" s="19"/>
      <c r="D25" s="20"/>
      <c r="E25" s="21"/>
      <c r="F25" s="48"/>
    </row>
    <row r="26" spans="1:6" ht="128.25">
      <c r="A26" s="12">
        <v>4.01</v>
      </c>
      <c r="B26" s="50" t="s">
        <v>86</v>
      </c>
      <c r="C26" s="19" t="s">
        <v>6</v>
      </c>
      <c r="D26" s="20">
        <v>24</v>
      </c>
      <c r="E26" s="21">
        <v>95000</v>
      </c>
      <c r="F26" s="46">
        <f>+E26*D26</f>
        <v>2280000</v>
      </c>
    </row>
    <row r="27" spans="1:6" ht="171">
      <c r="A27" s="12">
        <v>4.0199999999999996</v>
      </c>
      <c r="B27" s="50" t="s">
        <v>62</v>
      </c>
      <c r="C27" s="19" t="s">
        <v>6</v>
      </c>
      <c r="D27" s="20">
        <v>285</v>
      </c>
      <c r="E27" s="21">
        <v>51000</v>
      </c>
      <c r="F27" s="46">
        <f>+E27*D27</f>
        <v>14535000</v>
      </c>
    </row>
    <row r="28" spans="1:6">
      <c r="A28" s="12"/>
      <c r="B28" s="23" t="s">
        <v>10</v>
      </c>
      <c r="C28" s="19"/>
      <c r="D28" s="20"/>
      <c r="E28" s="21"/>
      <c r="F28" s="49">
        <f>SUM(F26:F27)</f>
        <v>16815000</v>
      </c>
    </row>
    <row r="29" spans="1:6">
      <c r="A29" s="9">
        <v>5</v>
      </c>
      <c r="B29" s="17" t="s">
        <v>13</v>
      </c>
      <c r="C29" s="14"/>
      <c r="D29" s="15"/>
      <c r="E29" s="16"/>
      <c r="F29" s="46"/>
    </row>
    <row r="30" spans="1:6" ht="28.5">
      <c r="A30" s="12">
        <v>5.01</v>
      </c>
      <c r="B30" s="50" t="s">
        <v>46</v>
      </c>
      <c r="C30" s="14" t="s">
        <v>28</v>
      </c>
      <c r="D30" s="15">
        <v>600</v>
      </c>
      <c r="E30" s="22">
        <v>15000</v>
      </c>
      <c r="F30" s="46">
        <f>+E30*D30</f>
        <v>9000000</v>
      </c>
    </row>
    <row r="31" spans="1:6">
      <c r="A31" s="12"/>
      <c r="B31" s="24" t="s">
        <v>10</v>
      </c>
      <c r="C31" s="19"/>
      <c r="D31" s="25"/>
      <c r="E31" s="21"/>
      <c r="F31" s="49">
        <f>SUM(F30)</f>
        <v>9000000</v>
      </c>
    </row>
    <row r="32" spans="1:6">
      <c r="A32" s="18">
        <v>6</v>
      </c>
      <c r="B32" s="17" t="s">
        <v>14</v>
      </c>
      <c r="C32" s="14"/>
      <c r="D32" s="15"/>
      <c r="E32" s="16"/>
      <c r="F32" s="46"/>
    </row>
    <row r="33" spans="1:6" ht="71.25">
      <c r="A33" s="12">
        <v>6.01</v>
      </c>
      <c r="B33" s="50" t="s">
        <v>80</v>
      </c>
      <c r="C33" s="14" t="s">
        <v>3</v>
      </c>
      <c r="D33" s="26">
        <v>6</v>
      </c>
      <c r="E33" s="27">
        <v>237886</v>
      </c>
      <c r="F33" s="46">
        <f t="shared" ref="F33:F44" si="0">+E33*D33</f>
        <v>1427316</v>
      </c>
    </row>
    <row r="34" spans="1:6" ht="42.75">
      <c r="A34" s="12">
        <f>A33+0.01</f>
        <v>6.02</v>
      </c>
      <c r="B34" s="50" t="str">
        <f>UPPER("Sumistro e instalación de sanitario completo Ref. STILO 30535 Color: BONE, incluye  acople de manguera y accesorios")</f>
        <v>SUMISTRO E INSTALACIÓN DE SANITARIO COMPLETO REF. STILO 30535 COLOR: BONE, INCLUYE  ACOPLE DE MANGUERA Y ACCESORIOS</v>
      </c>
      <c r="C34" s="14" t="s">
        <v>3</v>
      </c>
      <c r="D34" s="26">
        <v>4</v>
      </c>
      <c r="E34" s="27">
        <v>432618</v>
      </c>
      <c r="F34" s="46">
        <f t="shared" si="0"/>
        <v>1730472</v>
      </c>
    </row>
    <row r="35" spans="1:6" ht="57">
      <c r="A35" s="12">
        <f t="shared" ref="A35:A43" si="1">A34+0.01</f>
        <v>6.0299999999999994</v>
      </c>
      <c r="B35" s="50" t="s">
        <v>91</v>
      </c>
      <c r="C35" s="14" t="s">
        <v>3</v>
      </c>
      <c r="D35" s="26">
        <v>2</v>
      </c>
      <c r="E35" s="16">
        <v>490000</v>
      </c>
      <c r="F35" s="46">
        <f t="shared" si="0"/>
        <v>980000</v>
      </c>
    </row>
    <row r="36" spans="1:6" ht="28.5">
      <c r="A36" s="12">
        <f t="shared" si="1"/>
        <v>6.0399999999999991</v>
      </c>
      <c r="B36" s="50" t="s">
        <v>15</v>
      </c>
      <c r="C36" s="14" t="s">
        <v>3</v>
      </c>
      <c r="D36" s="26">
        <v>4</v>
      </c>
      <c r="E36" s="16">
        <v>23000</v>
      </c>
      <c r="F36" s="46">
        <f t="shared" si="0"/>
        <v>92000</v>
      </c>
    </row>
    <row r="37" spans="1:6" ht="28.5">
      <c r="A37" s="12">
        <f t="shared" si="1"/>
        <v>6.0499999999999989</v>
      </c>
      <c r="B37" s="50" t="s">
        <v>16</v>
      </c>
      <c r="C37" s="14" t="s">
        <v>3</v>
      </c>
      <c r="D37" s="26">
        <v>2</v>
      </c>
      <c r="E37" s="16">
        <v>33192</v>
      </c>
      <c r="F37" s="46">
        <f t="shared" si="0"/>
        <v>66384</v>
      </c>
    </row>
    <row r="38" spans="1:6" ht="28.5">
      <c r="A38" s="12">
        <f t="shared" si="1"/>
        <v>6.0599999999999987</v>
      </c>
      <c r="B38" s="50" t="s">
        <v>17</v>
      </c>
      <c r="C38" s="19" t="s">
        <v>3</v>
      </c>
      <c r="D38" s="28">
        <v>2</v>
      </c>
      <c r="E38" s="21">
        <v>44841</v>
      </c>
      <c r="F38" s="46">
        <f t="shared" si="0"/>
        <v>89682</v>
      </c>
    </row>
    <row r="39" spans="1:6">
      <c r="A39" s="12">
        <f t="shared" si="1"/>
        <v>6.0699999999999985</v>
      </c>
      <c r="B39" s="50" t="s">
        <v>25</v>
      </c>
      <c r="C39" s="14" t="s">
        <v>5</v>
      </c>
      <c r="D39" s="26">
        <v>10</v>
      </c>
      <c r="E39" s="16">
        <v>14000</v>
      </c>
      <c r="F39" s="46">
        <f t="shared" si="0"/>
        <v>140000</v>
      </c>
    </row>
    <row r="40" spans="1:6">
      <c r="A40" s="12">
        <f t="shared" si="1"/>
        <v>6.0799999999999983</v>
      </c>
      <c r="B40" s="50" t="s">
        <v>26</v>
      </c>
      <c r="C40" s="14" t="s">
        <v>5</v>
      </c>
      <c r="D40" s="26">
        <v>10</v>
      </c>
      <c r="E40" s="16">
        <v>13235</v>
      </c>
      <c r="F40" s="46">
        <f t="shared" si="0"/>
        <v>132350</v>
      </c>
    </row>
    <row r="41" spans="1:6" ht="42.75">
      <c r="A41" s="12">
        <f t="shared" si="1"/>
        <v>6.0899999999999981</v>
      </c>
      <c r="B41" s="50" t="s">
        <v>27</v>
      </c>
      <c r="C41" s="14" t="s">
        <v>3</v>
      </c>
      <c r="D41" s="26">
        <v>6</v>
      </c>
      <c r="E41" s="16">
        <v>37710</v>
      </c>
      <c r="F41" s="46">
        <f t="shared" si="0"/>
        <v>226260</v>
      </c>
    </row>
    <row r="42" spans="1:6" ht="16.5" customHeight="1">
      <c r="A42" s="29">
        <f t="shared" si="1"/>
        <v>6.0999999999999979</v>
      </c>
      <c r="B42" s="50" t="s">
        <v>81</v>
      </c>
      <c r="C42" s="14" t="s">
        <v>5</v>
      </c>
      <c r="D42" s="26">
        <v>20</v>
      </c>
      <c r="E42" s="16">
        <v>15000</v>
      </c>
      <c r="F42" s="46">
        <f t="shared" si="0"/>
        <v>300000</v>
      </c>
    </row>
    <row r="43" spans="1:6" ht="42.75">
      <c r="A43" s="12">
        <f t="shared" si="1"/>
        <v>6.1099999999999977</v>
      </c>
      <c r="B43" s="50" t="s">
        <v>82</v>
      </c>
      <c r="C43" s="14" t="s">
        <v>5</v>
      </c>
      <c r="D43" s="26">
        <v>30</v>
      </c>
      <c r="E43" s="16">
        <v>55000</v>
      </c>
      <c r="F43" s="46">
        <f t="shared" si="0"/>
        <v>1650000</v>
      </c>
    </row>
    <row r="44" spans="1:6" ht="28.5">
      <c r="A44" s="12">
        <v>6.12</v>
      </c>
      <c r="B44" s="50" t="s">
        <v>92</v>
      </c>
      <c r="C44" s="14" t="s">
        <v>3</v>
      </c>
      <c r="D44" s="26">
        <v>4</v>
      </c>
      <c r="E44" s="16">
        <v>40000</v>
      </c>
      <c r="F44" s="46">
        <f t="shared" si="0"/>
        <v>160000</v>
      </c>
    </row>
    <row r="45" spans="1:6">
      <c r="A45" s="12"/>
      <c r="B45" s="17" t="s">
        <v>10</v>
      </c>
      <c r="C45" s="14"/>
      <c r="D45" s="15"/>
      <c r="E45" s="22"/>
      <c r="F45" s="47">
        <f>SUM(F33:F44)</f>
        <v>6994464</v>
      </c>
    </row>
    <row r="46" spans="1:6">
      <c r="A46" s="18">
        <v>7</v>
      </c>
      <c r="B46" s="17" t="s">
        <v>18</v>
      </c>
      <c r="C46" s="14"/>
      <c r="D46" s="15"/>
      <c r="E46" s="16"/>
      <c r="F46" s="46"/>
    </row>
    <row r="47" spans="1:6">
      <c r="A47" s="30" t="s">
        <v>87</v>
      </c>
      <c r="B47" s="50" t="s">
        <v>48</v>
      </c>
      <c r="C47" s="14" t="s">
        <v>5</v>
      </c>
      <c r="D47" s="15">
        <v>40</v>
      </c>
      <c r="E47" s="16">
        <v>35000</v>
      </c>
      <c r="F47" s="46">
        <f t="shared" ref="F47:F55" si="2">+E47*D47</f>
        <v>1400000</v>
      </c>
    </row>
    <row r="48" spans="1:6" ht="42.75">
      <c r="A48" s="31">
        <v>7.02</v>
      </c>
      <c r="B48" s="50" t="s">
        <v>64</v>
      </c>
      <c r="C48" s="14" t="s">
        <v>3</v>
      </c>
      <c r="D48" s="26">
        <v>30</v>
      </c>
      <c r="E48" s="16">
        <v>70000</v>
      </c>
      <c r="F48" s="46">
        <f t="shared" si="2"/>
        <v>2100000</v>
      </c>
    </row>
    <row r="49" spans="1:6" ht="42.75">
      <c r="A49" s="31">
        <v>7.03</v>
      </c>
      <c r="B49" s="50" t="s">
        <v>65</v>
      </c>
      <c r="C49" s="14" t="s">
        <v>3</v>
      </c>
      <c r="D49" s="26">
        <v>22</v>
      </c>
      <c r="E49" s="16">
        <v>90000</v>
      </c>
      <c r="F49" s="46">
        <f t="shared" si="2"/>
        <v>1980000</v>
      </c>
    </row>
    <row r="50" spans="1:6" ht="28.5">
      <c r="A50" s="31">
        <v>7.04</v>
      </c>
      <c r="B50" s="50" t="s">
        <v>66</v>
      </c>
      <c r="C50" s="14" t="s">
        <v>3</v>
      </c>
      <c r="D50" s="26">
        <v>16</v>
      </c>
      <c r="E50" s="16">
        <v>170000</v>
      </c>
      <c r="F50" s="46">
        <f t="shared" si="2"/>
        <v>2720000</v>
      </c>
    </row>
    <row r="51" spans="1:6" ht="28.5">
      <c r="A51" s="31">
        <v>7.05</v>
      </c>
      <c r="B51" s="50" t="s">
        <v>31</v>
      </c>
      <c r="C51" s="14" t="s">
        <v>3</v>
      </c>
      <c r="D51" s="26">
        <v>4</v>
      </c>
      <c r="E51" s="16">
        <v>260000</v>
      </c>
      <c r="F51" s="46">
        <f t="shared" si="2"/>
        <v>1040000</v>
      </c>
    </row>
    <row r="52" spans="1:6" ht="99.75">
      <c r="A52" s="31">
        <v>7.06</v>
      </c>
      <c r="B52" s="50" t="s">
        <v>67</v>
      </c>
      <c r="C52" s="14" t="s">
        <v>3</v>
      </c>
      <c r="D52" s="26">
        <v>50</v>
      </c>
      <c r="E52" s="16">
        <v>260000</v>
      </c>
      <c r="F52" s="46">
        <f t="shared" si="2"/>
        <v>13000000</v>
      </c>
    </row>
    <row r="53" spans="1:6" ht="28.5">
      <c r="A53" s="31">
        <v>7.07</v>
      </c>
      <c r="B53" s="50" t="s">
        <v>49</v>
      </c>
      <c r="C53" s="19" t="s">
        <v>3</v>
      </c>
      <c r="D53" s="28">
        <v>2</v>
      </c>
      <c r="E53" s="21">
        <v>900000</v>
      </c>
      <c r="F53" s="46">
        <f t="shared" si="2"/>
        <v>1800000</v>
      </c>
    </row>
    <row r="54" spans="1:6" ht="28.5">
      <c r="A54" s="31" t="s">
        <v>83</v>
      </c>
      <c r="B54" s="50" t="s">
        <v>76</v>
      </c>
      <c r="C54" s="19" t="s">
        <v>3</v>
      </c>
      <c r="D54" s="28">
        <v>1</v>
      </c>
      <c r="E54" s="21">
        <v>300000</v>
      </c>
      <c r="F54" s="46">
        <f t="shared" si="2"/>
        <v>300000</v>
      </c>
    </row>
    <row r="55" spans="1:6">
      <c r="A55" s="31" t="s">
        <v>88</v>
      </c>
      <c r="B55" s="50" t="s">
        <v>77</v>
      </c>
      <c r="C55" s="19" t="s">
        <v>3</v>
      </c>
      <c r="D55" s="28">
        <v>1</v>
      </c>
      <c r="E55" s="21">
        <v>3000000</v>
      </c>
      <c r="F55" s="46">
        <f t="shared" si="2"/>
        <v>3000000</v>
      </c>
    </row>
    <row r="56" spans="1:6">
      <c r="A56" s="12"/>
      <c r="B56" s="50" t="s">
        <v>10</v>
      </c>
      <c r="C56" s="14"/>
      <c r="D56" s="15"/>
      <c r="E56" s="16"/>
      <c r="F56" s="47">
        <f>SUM(F47:F55)</f>
        <v>27340000</v>
      </c>
    </row>
    <row r="57" spans="1:6">
      <c r="A57" s="18">
        <v>8</v>
      </c>
      <c r="B57" s="50" t="s">
        <v>32</v>
      </c>
      <c r="C57" s="14"/>
      <c r="D57" s="15"/>
      <c r="E57" s="16"/>
      <c r="F57" s="46"/>
    </row>
    <row r="58" spans="1:6" ht="28.5">
      <c r="A58" s="12">
        <v>8.01</v>
      </c>
      <c r="B58" s="50" t="s">
        <v>74</v>
      </c>
      <c r="C58" s="14" t="s">
        <v>5</v>
      </c>
      <c r="D58" s="15">
        <v>350</v>
      </c>
      <c r="E58" s="16">
        <v>40000</v>
      </c>
      <c r="F58" s="46">
        <f>+E58*D58</f>
        <v>14000000</v>
      </c>
    </row>
    <row r="59" spans="1:6" ht="28.5">
      <c r="A59" s="12">
        <v>8.02</v>
      </c>
      <c r="B59" s="50" t="s">
        <v>33</v>
      </c>
      <c r="C59" s="14" t="s">
        <v>5</v>
      </c>
      <c r="D59" s="15">
        <v>275</v>
      </c>
      <c r="E59" s="16">
        <v>140000</v>
      </c>
      <c r="F59" s="46">
        <f>+E59*D59</f>
        <v>38500000</v>
      </c>
    </row>
    <row r="60" spans="1:6">
      <c r="A60" s="12"/>
      <c r="B60" s="50" t="s">
        <v>10</v>
      </c>
      <c r="C60" s="14"/>
      <c r="D60" s="15"/>
      <c r="E60" s="16"/>
      <c r="F60" s="47">
        <f>SUM(F58:F59)</f>
        <v>52500000</v>
      </c>
    </row>
    <row r="61" spans="1:6">
      <c r="A61" s="18">
        <v>9</v>
      </c>
      <c r="B61" s="50" t="s">
        <v>35</v>
      </c>
      <c r="C61" s="14"/>
      <c r="D61" s="15"/>
      <c r="E61" s="16"/>
      <c r="F61" s="46"/>
    </row>
    <row r="62" spans="1:6" ht="28.5">
      <c r="A62" s="12">
        <v>9.01</v>
      </c>
      <c r="B62" s="50" t="s">
        <v>39</v>
      </c>
      <c r="C62" s="14" t="s">
        <v>6</v>
      </c>
      <c r="D62" s="15">
        <v>600</v>
      </c>
      <c r="E62" s="16">
        <v>5000</v>
      </c>
      <c r="F62" s="46">
        <f>+E62*D62</f>
        <v>3000000</v>
      </c>
    </row>
    <row r="63" spans="1:6">
      <c r="A63" s="12"/>
      <c r="B63" s="50" t="s">
        <v>10</v>
      </c>
      <c r="C63" s="14"/>
      <c r="D63" s="15"/>
      <c r="E63" s="16"/>
      <c r="F63" s="47">
        <f>SUM(F62)</f>
        <v>3000000</v>
      </c>
    </row>
    <row r="64" spans="1:6">
      <c r="A64" s="18">
        <v>10</v>
      </c>
      <c r="B64" s="50" t="s">
        <v>36</v>
      </c>
      <c r="C64" s="14"/>
      <c r="D64" s="15"/>
      <c r="E64" s="16"/>
      <c r="F64" s="46"/>
    </row>
    <row r="65" spans="1:6" ht="28.5">
      <c r="A65" s="31">
        <v>10.01</v>
      </c>
      <c r="B65" s="50" t="s">
        <v>61</v>
      </c>
      <c r="C65" s="14" t="s">
        <v>6</v>
      </c>
      <c r="D65" s="15">
        <v>600</v>
      </c>
      <c r="E65" s="16">
        <v>6500</v>
      </c>
      <c r="F65" s="46">
        <f>+E65*D65</f>
        <v>3900000</v>
      </c>
    </row>
    <row r="66" spans="1:6">
      <c r="A66" s="12"/>
      <c r="B66" s="50" t="s">
        <v>10</v>
      </c>
      <c r="C66" s="14"/>
      <c r="D66" s="15"/>
      <c r="E66" s="22"/>
      <c r="F66" s="47">
        <f>SUM(F65)</f>
        <v>3900000</v>
      </c>
    </row>
    <row r="67" spans="1:6">
      <c r="A67" s="18">
        <v>11</v>
      </c>
      <c r="B67" s="51" t="s">
        <v>37</v>
      </c>
      <c r="C67" s="14"/>
      <c r="D67" s="15"/>
      <c r="E67" s="22"/>
      <c r="F67" s="47"/>
    </row>
    <row r="68" spans="1:6" ht="42.75">
      <c r="A68" s="12"/>
      <c r="B68" s="50" t="s">
        <v>101</v>
      </c>
      <c r="C68" s="14"/>
      <c r="D68" s="15"/>
      <c r="E68" s="22"/>
      <c r="F68" s="46"/>
    </row>
    <row r="69" spans="1:6" ht="28.5">
      <c r="A69" s="12">
        <v>11.1</v>
      </c>
      <c r="B69" s="50" t="s">
        <v>68</v>
      </c>
      <c r="C69" s="14" t="s">
        <v>6</v>
      </c>
      <c r="D69" s="15">
        <v>25</v>
      </c>
      <c r="E69" s="22">
        <v>250000</v>
      </c>
      <c r="F69" s="46">
        <f t="shared" ref="F69:F76" si="3">+E69*D69</f>
        <v>6250000</v>
      </c>
    </row>
    <row r="70" spans="1:6" ht="28.5">
      <c r="A70" s="12">
        <v>11.2</v>
      </c>
      <c r="B70" s="50" t="s">
        <v>69</v>
      </c>
      <c r="C70" s="14" t="s">
        <v>6</v>
      </c>
      <c r="D70" s="15">
        <v>2</v>
      </c>
      <c r="E70" s="22">
        <v>180000</v>
      </c>
      <c r="F70" s="46">
        <f t="shared" si="3"/>
        <v>360000</v>
      </c>
    </row>
    <row r="71" spans="1:6" ht="28.5">
      <c r="A71" s="12">
        <v>11.3</v>
      </c>
      <c r="B71" s="50" t="s">
        <v>72</v>
      </c>
      <c r="C71" s="14" t="s">
        <v>6</v>
      </c>
      <c r="D71" s="15">
        <v>4</v>
      </c>
      <c r="E71" s="22">
        <v>160000</v>
      </c>
      <c r="F71" s="46">
        <f t="shared" si="3"/>
        <v>640000</v>
      </c>
    </row>
    <row r="72" spans="1:6">
      <c r="A72" s="12">
        <v>11.4</v>
      </c>
      <c r="B72" s="50" t="s">
        <v>70</v>
      </c>
      <c r="C72" s="14" t="s">
        <v>6</v>
      </c>
      <c r="D72" s="15">
        <v>12</v>
      </c>
      <c r="E72" s="22">
        <v>270000</v>
      </c>
      <c r="F72" s="46">
        <f t="shared" si="3"/>
        <v>3240000</v>
      </c>
    </row>
    <row r="73" spans="1:6">
      <c r="A73" s="12">
        <v>11.5</v>
      </c>
      <c r="B73" s="50" t="s">
        <v>71</v>
      </c>
      <c r="C73" s="14" t="s">
        <v>6</v>
      </c>
      <c r="D73" s="15">
        <v>4</v>
      </c>
      <c r="E73" s="22">
        <v>220000</v>
      </c>
      <c r="F73" s="46">
        <f t="shared" si="3"/>
        <v>880000</v>
      </c>
    </row>
    <row r="74" spans="1:6" ht="57">
      <c r="A74" s="12"/>
      <c r="B74" s="50" t="s">
        <v>102</v>
      </c>
      <c r="C74" s="14"/>
      <c r="D74" s="15"/>
      <c r="E74" s="22"/>
      <c r="F74" s="46"/>
    </row>
    <row r="75" spans="1:6" ht="42.75">
      <c r="A75" s="12">
        <v>11.6</v>
      </c>
      <c r="B75" s="50" t="s">
        <v>79</v>
      </c>
      <c r="C75" s="14" t="s">
        <v>6</v>
      </c>
      <c r="D75" s="15">
        <v>4</v>
      </c>
      <c r="E75" s="22">
        <v>250000</v>
      </c>
      <c r="F75" s="46">
        <f t="shared" si="3"/>
        <v>1000000</v>
      </c>
    </row>
    <row r="76" spans="1:6" ht="28.5">
      <c r="A76" s="12">
        <v>11.7</v>
      </c>
      <c r="B76" s="50" t="s">
        <v>75</v>
      </c>
      <c r="C76" s="14" t="s">
        <v>6</v>
      </c>
      <c r="D76" s="15">
        <v>8</v>
      </c>
      <c r="E76" s="22">
        <v>300000</v>
      </c>
      <c r="F76" s="46">
        <f t="shared" si="3"/>
        <v>2400000</v>
      </c>
    </row>
    <row r="77" spans="1:6">
      <c r="A77" s="12"/>
      <c r="B77" s="50" t="s">
        <v>10</v>
      </c>
      <c r="C77" s="32"/>
      <c r="D77" s="32"/>
      <c r="E77" s="32"/>
      <c r="F77" s="36">
        <f>SUM(F69:F76)</f>
        <v>14770000</v>
      </c>
    </row>
    <row r="78" spans="1:6">
      <c r="A78" s="18">
        <v>12</v>
      </c>
      <c r="B78" s="51" t="s">
        <v>19</v>
      </c>
      <c r="C78" s="19"/>
      <c r="D78" s="25"/>
      <c r="E78" s="21"/>
      <c r="F78" s="48"/>
    </row>
    <row r="79" spans="1:6">
      <c r="A79" s="12">
        <v>12.01</v>
      </c>
      <c r="B79" s="50" t="s">
        <v>20</v>
      </c>
      <c r="C79" s="14" t="s">
        <v>6</v>
      </c>
      <c r="D79" s="15">
        <v>275</v>
      </c>
      <c r="E79" s="16">
        <v>956</v>
      </c>
      <c r="F79" s="46">
        <f>+E79*D79</f>
        <v>262900</v>
      </c>
    </row>
    <row r="80" spans="1:6" ht="28.5">
      <c r="A80" s="12" t="s">
        <v>89</v>
      </c>
      <c r="B80" s="50" t="s">
        <v>30</v>
      </c>
      <c r="C80" s="14" t="s">
        <v>3</v>
      </c>
      <c r="D80" s="15">
        <v>50</v>
      </c>
      <c r="E80" s="16">
        <v>9500</v>
      </c>
      <c r="F80" s="46">
        <f>+E80*D80</f>
        <v>475000</v>
      </c>
    </row>
    <row r="81" spans="1:7">
      <c r="A81" s="12" t="s">
        <v>90</v>
      </c>
      <c r="B81" s="50" t="s">
        <v>34</v>
      </c>
      <c r="C81" s="19" t="s">
        <v>6</v>
      </c>
      <c r="D81" s="25">
        <v>20</v>
      </c>
      <c r="E81" s="21">
        <v>180000</v>
      </c>
      <c r="F81" s="46">
        <f>+E81*D81</f>
        <v>3600000</v>
      </c>
    </row>
    <row r="82" spans="1:7">
      <c r="A82" s="12"/>
      <c r="B82" s="50" t="s">
        <v>10</v>
      </c>
      <c r="C82" s="14"/>
      <c r="D82" s="15"/>
      <c r="E82" s="16"/>
      <c r="F82" s="47">
        <f>SUM(F79:F81)</f>
        <v>4337900</v>
      </c>
    </row>
    <row r="83" spans="1:7">
      <c r="A83" s="12"/>
      <c r="B83" s="51" t="s">
        <v>78</v>
      </c>
      <c r="C83" s="14"/>
      <c r="D83" s="15"/>
      <c r="E83" s="33"/>
      <c r="F83" s="47">
        <f>+F82+F77+F66+F63+F60+F56+F45+F31+F28+F24+F17+F13</f>
        <v>191317864</v>
      </c>
    </row>
    <row r="84" spans="1:7">
      <c r="A84" s="54" t="s">
        <v>95</v>
      </c>
      <c r="B84" s="50"/>
      <c r="C84" s="37"/>
      <c r="D84" s="37"/>
      <c r="E84" s="37"/>
      <c r="F84" s="55"/>
    </row>
    <row r="85" spans="1:7">
      <c r="A85" s="13">
        <v>1</v>
      </c>
      <c r="B85" s="50" t="s">
        <v>9</v>
      </c>
      <c r="C85" s="13" t="s">
        <v>6</v>
      </c>
      <c r="D85" s="32">
        <v>240</v>
      </c>
      <c r="E85" s="22">
        <v>1700</v>
      </c>
      <c r="F85" s="46">
        <f t="shared" ref="F85:F96" si="4">+E85*D85</f>
        <v>408000</v>
      </c>
    </row>
    <row r="86" spans="1:7" ht="28.5">
      <c r="A86" s="32">
        <v>2</v>
      </c>
      <c r="B86" s="50" t="s">
        <v>51</v>
      </c>
      <c r="C86" s="32" t="s">
        <v>50</v>
      </c>
      <c r="D86" s="32">
        <v>145</v>
      </c>
      <c r="E86" s="22">
        <v>19000</v>
      </c>
      <c r="F86" s="46">
        <f t="shared" si="4"/>
        <v>2755000</v>
      </c>
    </row>
    <row r="87" spans="1:7">
      <c r="A87" s="32">
        <v>3</v>
      </c>
      <c r="B87" s="50" t="s">
        <v>52</v>
      </c>
      <c r="C87" s="32" t="s">
        <v>6</v>
      </c>
      <c r="D87" s="32">
        <v>240</v>
      </c>
      <c r="E87" s="22">
        <v>1000</v>
      </c>
      <c r="F87" s="46">
        <f t="shared" si="4"/>
        <v>240000</v>
      </c>
    </row>
    <row r="88" spans="1:7" ht="28.5">
      <c r="A88" s="32">
        <v>4</v>
      </c>
      <c r="B88" s="50" t="s">
        <v>94</v>
      </c>
      <c r="C88" s="32" t="s">
        <v>50</v>
      </c>
      <c r="D88" s="32">
        <v>72</v>
      </c>
      <c r="E88" s="22">
        <v>74000</v>
      </c>
      <c r="F88" s="46">
        <f t="shared" si="4"/>
        <v>5328000</v>
      </c>
    </row>
    <row r="89" spans="1:7" ht="28.5">
      <c r="A89" s="32">
        <v>5</v>
      </c>
      <c r="B89" s="50" t="s">
        <v>53</v>
      </c>
      <c r="C89" s="32" t="s">
        <v>5</v>
      </c>
      <c r="D89" s="32">
        <v>80</v>
      </c>
      <c r="E89" s="22">
        <v>36000</v>
      </c>
      <c r="F89" s="46">
        <f t="shared" si="4"/>
        <v>2880000</v>
      </c>
      <c r="G89" s="3"/>
    </row>
    <row r="90" spans="1:7" ht="28.5">
      <c r="A90" s="32">
        <v>6</v>
      </c>
      <c r="B90" s="50" t="s">
        <v>54</v>
      </c>
      <c r="C90" s="32" t="s">
        <v>55</v>
      </c>
      <c r="D90" s="32">
        <v>2</v>
      </c>
      <c r="E90" s="22">
        <v>400000</v>
      </c>
      <c r="F90" s="46">
        <f t="shared" si="4"/>
        <v>800000</v>
      </c>
    </row>
    <row r="91" spans="1:7" ht="28.5">
      <c r="A91" s="32">
        <v>7</v>
      </c>
      <c r="B91" s="50" t="s">
        <v>56</v>
      </c>
      <c r="C91" s="32" t="s">
        <v>5</v>
      </c>
      <c r="D91" s="32">
        <v>50</v>
      </c>
      <c r="E91" s="22">
        <v>110000</v>
      </c>
      <c r="F91" s="46">
        <f t="shared" si="4"/>
        <v>5500000</v>
      </c>
    </row>
    <row r="92" spans="1:7" ht="42.75">
      <c r="A92" s="32">
        <v>8</v>
      </c>
      <c r="B92" s="50" t="s">
        <v>63</v>
      </c>
      <c r="C92" s="32" t="s">
        <v>6</v>
      </c>
      <c r="D92" s="32">
        <v>40</v>
      </c>
      <c r="E92" s="22">
        <v>55000</v>
      </c>
      <c r="F92" s="46">
        <f t="shared" si="4"/>
        <v>2200000</v>
      </c>
    </row>
    <row r="93" spans="1:7" ht="28.5">
      <c r="A93" s="32">
        <v>9</v>
      </c>
      <c r="B93" s="50" t="s">
        <v>58</v>
      </c>
      <c r="C93" s="32" t="s">
        <v>5</v>
      </c>
      <c r="D93" s="32">
        <v>60</v>
      </c>
      <c r="E93" s="22">
        <v>31000</v>
      </c>
      <c r="F93" s="46">
        <f t="shared" si="4"/>
        <v>1860000</v>
      </c>
    </row>
    <row r="94" spans="1:7" ht="28.5">
      <c r="A94" s="32">
        <v>10</v>
      </c>
      <c r="B94" s="50" t="s">
        <v>59</v>
      </c>
      <c r="C94" s="32" t="s">
        <v>50</v>
      </c>
      <c r="D94" s="32">
        <v>154</v>
      </c>
      <c r="E94" s="22">
        <v>46000</v>
      </c>
      <c r="F94" s="46">
        <f t="shared" si="4"/>
        <v>7084000</v>
      </c>
    </row>
    <row r="95" spans="1:7" ht="28.5">
      <c r="A95" s="32">
        <v>11</v>
      </c>
      <c r="B95" s="50" t="s">
        <v>96</v>
      </c>
      <c r="C95" s="32" t="s">
        <v>5</v>
      </c>
      <c r="D95" s="35">
        <v>3.6053060000000192</v>
      </c>
      <c r="E95" s="22">
        <v>500000</v>
      </c>
      <c r="F95" s="46">
        <f t="shared" si="4"/>
        <v>1802653.0000000095</v>
      </c>
    </row>
    <row r="96" spans="1:7" ht="28.5">
      <c r="A96" s="32">
        <v>12</v>
      </c>
      <c r="B96" s="50" t="s">
        <v>60</v>
      </c>
      <c r="C96" s="32" t="s">
        <v>55</v>
      </c>
      <c r="D96" s="32">
        <v>2</v>
      </c>
      <c r="E96" s="22">
        <v>200000</v>
      </c>
      <c r="F96" s="46">
        <f t="shared" si="4"/>
        <v>400000</v>
      </c>
    </row>
    <row r="97" spans="1:6">
      <c r="A97" s="38"/>
      <c r="B97" s="38" t="s">
        <v>57</v>
      </c>
      <c r="C97" s="38"/>
      <c r="D97" s="38"/>
      <c r="E97" s="38"/>
      <c r="F97" s="39">
        <f>SUM(F85:F96)</f>
        <v>31257653.000000011</v>
      </c>
    </row>
    <row r="98" spans="1:6" ht="30">
      <c r="A98" s="38"/>
      <c r="B98" s="51" t="s">
        <v>103</v>
      </c>
      <c r="C98" s="38"/>
      <c r="D98" s="38"/>
      <c r="E98" s="38"/>
      <c r="F98" s="39">
        <f>+F97+F83</f>
        <v>222575517</v>
      </c>
    </row>
    <row r="99" spans="1:6">
      <c r="A99" s="32"/>
      <c r="B99" s="52" t="s">
        <v>29</v>
      </c>
      <c r="C99" s="53"/>
      <c r="D99" s="40"/>
      <c r="E99" s="41"/>
      <c r="F99" s="43">
        <f>+F98*0.25</f>
        <v>55643879.25</v>
      </c>
    </row>
    <row r="100" spans="1:6">
      <c r="A100" s="32"/>
      <c r="B100" s="52" t="s">
        <v>21</v>
      </c>
      <c r="C100" s="53"/>
      <c r="D100" s="40"/>
      <c r="E100" s="41"/>
      <c r="F100" s="43">
        <f>+F99+F98</f>
        <v>278219396.25</v>
      </c>
    </row>
    <row r="101" spans="1:6">
      <c r="A101" s="32"/>
      <c r="B101" s="52" t="s">
        <v>22</v>
      </c>
      <c r="C101" s="53"/>
      <c r="D101" s="40"/>
      <c r="E101" s="41"/>
      <c r="F101" s="43">
        <f>+(F98*0.05)*0.16</f>
        <v>1780604.1360000002</v>
      </c>
    </row>
    <row r="102" spans="1:6">
      <c r="A102" s="32"/>
      <c r="B102" s="79" t="s">
        <v>23</v>
      </c>
      <c r="C102" s="80"/>
      <c r="D102" s="44"/>
      <c r="E102" s="45"/>
      <c r="F102" s="42">
        <f>F100+F101</f>
        <v>280000000.38599998</v>
      </c>
    </row>
    <row r="103" spans="1:6">
      <c r="A103" s="56"/>
      <c r="B103" s="37"/>
      <c r="C103" s="37"/>
      <c r="D103" s="37"/>
      <c r="E103" s="37"/>
      <c r="F103" s="57"/>
    </row>
    <row r="104" spans="1:6">
      <c r="A104" s="56"/>
      <c r="B104" s="37"/>
      <c r="C104" s="37"/>
      <c r="D104" s="37"/>
      <c r="E104" s="37"/>
      <c r="F104" s="57"/>
    </row>
    <row r="105" spans="1:6">
      <c r="A105" s="56"/>
      <c r="B105" s="37"/>
      <c r="C105" s="37"/>
      <c r="D105" s="37"/>
      <c r="E105" s="37"/>
      <c r="F105" s="57"/>
    </row>
    <row r="106" spans="1:6">
      <c r="A106" s="56"/>
      <c r="B106" s="37"/>
      <c r="C106" s="37"/>
      <c r="D106" s="37"/>
      <c r="E106" s="37"/>
      <c r="F106" s="57"/>
    </row>
    <row r="107" spans="1:6">
      <c r="A107" s="56"/>
      <c r="B107" s="37"/>
      <c r="C107" s="37"/>
      <c r="D107" s="37"/>
      <c r="E107" s="37"/>
      <c r="F107" s="57"/>
    </row>
    <row r="108" spans="1:6">
      <c r="A108" s="56"/>
      <c r="B108" s="58" t="s">
        <v>42</v>
      </c>
      <c r="C108" s="37"/>
      <c r="D108" s="37"/>
      <c r="E108" s="37"/>
      <c r="F108" s="57"/>
    </row>
    <row r="109" spans="1:6">
      <c r="A109" s="56"/>
      <c r="B109" s="58" t="s">
        <v>40</v>
      </c>
      <c r="C109" s="37"/>
      <c r="D109" s="37"/>
      <c r="E109" s="59"/>
      <c r="F109" s="60"/>
    </row>
    <row r="110" spans="1:6">
      <c r="A110" s="56"/>
      <c r="B110" s="58" t="s">
        <v>41</v>
      </c>
      <c r="C110" s="37"/>
      <c r="D110" s="37"/>
      <c r="E110" s="37"/>
      <c r="F110" s="57"/>
    </row>
    <row r="111" spans="1:6">
      <c r="A111" s="61"/>
      <c r="B111" s="62"/>
      <c r="C111" s="62"/>
      <c r="D111" s="62"/>
      <c r="E111" s="62"/>
      <c r="F111" s="63"/>
    </row>
  </sheetData>
  <mergeCells count="7">
    <mergeCell ref="A5:F5"/>
    <mergeCell ref="A6:F9"/>
    <mergeCell ref="B102:C102"/>
    <mergeCell ref="A1:F1"/>
    <mergeCell ref="A2:F2"/>
    <mergeCell ref="A3:F3"/>
    <mergeCell ref="A4:F4"/>
  </mergeCells>
  <phoneticPr fontId="11" type="noConversion"/>
  <printOptions horizontalCentered="1"/>
  <pageMargins left="0.19685039370078741" right="0.19685039370078741" top="0.59055118110236227" bottom="0.3937007874015748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PRESUPUESTO!Títulos_a_imprimir</vt:lpstr>
    </vt:vector>
  </TitlesOfParts>
  <Company>Familia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ACTAS DE OBRA</dc:title>
  <dc:creator>Oficina Calidad Acueducto Popayán</dc:creator>
  <cp:lastModifiedBy>PC</cp:lastModifiedBy>
  <cp:lastPrinted>2012-12-18T21:57:35Z</cp:lastPrinted>
  <dcterms:created xsi:type="dcterms:W3CDTF">2007-02-08T04:58:24Z</dcterms:created>
  <dcterms:modified xsi:type="dcterms:W3CDTF">2012-12-21T15:04:49Z</dcterms:modified>
</cp:coreProperties>
</file>